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9720" activeTab="0"/>
  </bookViews>
  <sheets>
    <sheet name="PLAN" sheetId="1" r:id="rId1"/>
    <sheet name="CRONOG" sheetId="2" r:id="rId2"/>
  </sheets>
  <definedNames>
    <definedName name="_xlnm.Print_Area" localSheetId="0">'PLAN'!$A$1:$J$34</definedName>
    <definedName name="_xlnm.Print_Titles" localSheetId="0">'PLAN'!$1:$16</definedName>
  </definedNames>
  <calcPr fullCalcOnLoad="1"/>
</workbook>
</file>

<file path=xl/sharedStrings.xml><?xml version="1.0" encoding="utf-8"?>
<sst xmlns="http://schemas.openxmlformats.org/spreadsheetml/2006/main" count="117" uniqueCount="98">
  <si>
    <t>ITEM</t>
  </si>
  <si>
    <t>UN</t>
  </si>
  <si>
    <t>QTD</t>
  </si>
  <si>
    <t>U.MAT.</t>
  </si>
  <si>
    <t>T. MAT.</t>
  </si>
  <si>
    <t xml:space="preserve">T. MO. </t>
  </si>
  <si>
    <t>T. GERAL</t>
  </si>
  <si>
    <t>ESTADO DE GOIÁS</t>
  </si>
  <si>
    <t>1.1</t>
  </si>
  <si>
    <t>1.2</t>
  </si>
  <si>
    <t>1.3</t>
  </si>
  <si>
    <t>TOTAL DO ITEM</t>
  </si>
  <si>
    <t>PLANILHA ORÇAMENTÁRIA</t>
  </si>
  <si>
    <t xml:space="preserve">U. MO. </t>
  </si>
  <si>
    <t>SERVIÇOS PRELIMINARES</t>
  </si>
  <si>
    <t>(MATERIAL/ MÃO DE OBRA)</t>
  </si>
  <si>
    <t>m²</t>
  </si>
  <si>
    <t>m³</t>
  </si>
  <si>
    <t xml:space="preserve"> </t>
  </si>
  <si>
    <t>PINTURA</t>
  </si>
  <si>
    <t>ESTRUTURA</t>
  </si>
  <si>
    <t>ALVENARIA</t>
  </si>
  <si>
    <t>DIVERSOS</t>
  </si>
  <si>
    <t>Prefeitura de Morrinhos</t>
  </si>
  <si>
    <t>Assessoria de Planejamento</t>
  </si>
  <si>
    <t>LEONARDO DE BESSA FREITAS</t>
  </si>
  <si>
    <t>ENGº CIVIL CREA-10221/D-GO</t>
  </si>
  <si>
    <t>_______________________________</t>
  </si>
  <si>
    <t>AGETOP</t>
  </si>
  <si>
    <t>SERVIÇOS EM TERRA</t>
  </si>
  <si>
    <t>TOTAL PARCIAL</t>
  </si>
  <si>
    <t>TOTAL GERAL</t>
  </si>
  <si>
    <t>PREFEITURA DE MORRINHOS</t>
  </si>
  <si>
    <t>ASSESSORIA DE PLANEJAMENTO</t>
  </si>
  <si>
    <t xml:space="preserve">DESCRIÇÃO </t>
  </si>
  <si>
    <t>TOTAL</t>
  </si>
  <si>
    <t>Valor</t>
  </si>
  <si>
    <t>%</t>
  </si>
  <si>
    <t>1.0</t>
  </si>
  <si>
    <t>2.0</t>
  </si>
  <si>
    <t>3.0</t>
  </si>
  <si>
    <t>4.0</t>
  </si>
  <si>
    <t>INSTALAÇÕES ELETRICAS</t>
  </si>
  <si>
    <t>5.0</t>
  </si>
  <si>
    <t>6.0</t>
  </si>
  <si>
    <t>7.0</t>
  </si>
  <si>
    <t>8.0</t>
  </si>
  <si>
    <t>9.0</t>
  </si>
  <si>
    <t>10.0</t>
  </si>
  <si>
    <t>REVESTIMENTO PAREDE</t>
  </si>
  <si>
    <t>11.0</t>
  </si>
  <si>
    <t>TOTAL ACUMULADO</t>
  </si>
  <si>
    <r>
      <t xml:space="preserve">Responsável Técnico : </t>
    </r>
    <r>
      <rPr>
        <sz val="10"/>
        <rFont val="Arial"/>
        <family val="2"/>
      </rPr>
      <t>Eng.º Civil Leonardo de Bessa Freitas</t>
    </r>
  </si>
  <si>
    <t>_____________________________</t>
  </si>
  <si>
    <t>Engº Civil CREA 10221/D-GO</t>
  </si>
  <si>
    <t>CRONOGRAMA FÍSICO FINANCEIRO - QUADRA POLIESPORTIVA</t>
  </si>
  <si>
    <t>EXEC %</t>
  </si>
  <si>
    <t>MÊS 01</t>
  </si>
  <si>
    <t>MÊS 02</t>
  </si>
  <si>
    <t>MÊS 03</t>
  </si>
  <si>
    <t>MÊS 04</t>
  </si>
  <si>
    <t>IMPERMEABILIZAÇÃO</t>
  </si>
  <si>
    <t>COBERTURAS</t>
  </si>
  <si>
    <t>INSTALAÇÕES HIDRO SANITARIAS</t>
  </si>
  <si>
    <t>ESTRUTURA MADEIRA</t>
  </si>
  <si>
    <t>ESQUADRIAS METALICAS</t>
  </si>
  <si>
    <t>VIDROS</t>
  </si>
  <si>
    <t>FORROS</t>
  </si>
  <si>
    <t>REVESTIMENTO PISO</t>
  </si>
  <si>
    <t>BDI</t>
  </si>
  <si>
    <t>12.0</t>
  </si>
  <si>
    <t>13.0</t>
  </si>
  <si>
    <t>14.0</t>
  </si>
  <si>
    <t>15.0</t>
  </si>
  <si>
    <t>16.0</t>
  </si>
  <si>
    <t>17.0</t>
  </si>
  <si>
    <r>
      <t>OBRA:</t>
    </r>
    <r>
      <rPr>
        <sz val="10"/>
        <rFont val="Arial"/>
        <family val="2"/>
      </rPr>
      <t xml:space="preserve"> AMPLIAÇÃO DA CRECHE TEREZINHA CORCELLI</t>
    </r>
  </si>
  <si>
    <r>
      <t>ENDEREÇO:</t>
    </r>
    <r>
      <rPr>
        <sz val="10"/>
        <rFont val="Arial"/>
        <family val="2"/>
      </rPr>
      <t xml:space="preserve"> AV Z COM RUA 25, QD 51,  SANTAFÉ</t>
    </r>
  </si>
  <si>
    <t>DESCRIÇÃO DOS SERVIÇOS</t>
  </si>
  <si>
    <t>Raspagem e limpeza de terreno</t>
  </si>
  <si>
    <t xml:space="preserve">Locaçao de obra </t>
  </si>
  <si>
    <t>2.2</t>
  </si>
  <si>
    <r>
      <t>OBRA:</t>
    </r>
    <r>
      <rPr>
        <sz val="12"/>
        <rFont val="Arial"/>
        <family val="2"/>
      </rPr>
      <t xml:space="preserve"> CONSTRUÇÃO CALÇADA DO INFANCIA PROTEGIDA</t>
    </r>
  </si>
  <si>
    <r>
      <t>LOCAL:</t>
    </r>
    <r>
      <rPr>
        <sz val="12"/>
        <rFont val="Arial"/>
        <family val="2"/>
      </rPr>
      <t xml:space="preserve"> RUA 02, SOL NASCENTE</t>
    </r>
  </si>
  <si>
    <t>REVESTIMENTO DE PISO</t>
  </si>
  <si>
    <t>Lastro de concreto regularizado, esp: 5,0cm</t>
  </si>
  <si>
    <t>020202</t>
  </si>
  <si>
    <t>020703</t>
  </si>
  <si>
    <t>041003</t>
  </si>
  <si>
    <t>Aterro interno c/ apiloamento c/ transp carro de mao</t>
  </si>
  <si>
    <t>2.1</t>
  </si>
  <si>
    <t>m</t>
  </si>
  <si>
    <t>Meio fio conc. Pre mold. (5x25x100) incluso aterro, escav, apiloam</t>
  </si>
  <si>
    <t>Referencia planilha AGETOP com desoneração ABRIL/2019</t>
  </si>
  <si>
    <r>
      <t xml:space="preserve">Local / Data: </t>
    </r>
    <r>
      <rPr>
        <sz val="10"/>
        <rFont val="Arial"/>
        <family val="2"/>
      </rPr>
      <t>Morrinhos 10 de Julho de 2020</t>
    </r>
  </si>
  <si>
    <t>1.4</t>
  </si>
  <si>
    <t>041140</t>
  </si>
  <si>
    <t>Regularização do terreno sem apiloamento c/ transp. Manual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</si>
</sst>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#,##0\ &quot;LEI&quot;;\-#,##0\ &quot;LEI&quot;"/>
    <numFmt numFmtId="187" formatCode="#,##0\ &quot;LEI&quot;;[Red]\-#,##0\ &quot;LEI&quot;"/>
    <numFmt numFmtId="188" formatCode="#,##0.00\ &quot;LEI&quot;;\-#,##0.00\ &quot;LEI&quot;"/>
    <numFmt numFmtId="189" formatCode="#,##0.00\ &quot;LEI&quot;;[Red]\-#,##0.00\ &quot;LEI&quot;"/>
    <numFmt numFmtId="190" formatCode="_-* #,##0\ &quot;LEI&quot;_-;\-* #,##0\ &quot;LEI&quot;_-;_-* &quot;-&quot;\ &quot;LEI&quot;_-;_-@_-"/>
    <numFmt numFmtId="191" formatCode="_-* #,##0\ _L_E_I_-;\-* #,##0\ _L_E_I_-;_-* &quot;-&quot;\ _L_E_I_-;_-@_-"/>
    <numFmt numFmtId="192" formatCode="_-* #,##0.00\ &quot;LEI&quot;_-;\-* #,##0.00\ &quot;LEI&quot;_-;_-* &quot;-&quot;??\ &quot;LEI&quot;_-;_-@_-"/>
    <numFmt numFmtId="193" formatCode="_-* #,##0.00\ _L_E_I_-;\-* #,##0.00\ _L_E_I_-;_-* &quot;-&quot;??\ _L_E_I_-;_-@_-"/>
    <numFmt numFmtId="194" formatCode="_(* #,##0.000_);_(* \(#,##0.000\);_(* &quot;-&quot;??_);_(@_)"/>
    <numFmt numFmtId="195" formatCode="0.0"/>
    <numFmt numFmtId="196" formatCode="00000"/>
    <numFmt numFmtId="197" formatCode="#,##0.00_ ;\-#,##0.00\ "/>
    <numFmt numFmtId="198" formatCode="_-* #,##0.000_-;\-* #,##0.000_-;_-* &quot;-&quot;???_-;_-@_-"/>
    <numFmt numFmtId="199" formatCode="_(* #,##0.0000_);_(* \(#,##0.000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39" fontId="5" fillId="0" borderId="11" xfId="62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171" fontId="3" fillId="0" borderId="11" xfId="62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10" fontId="0" fillId="0" borderId="16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0" fontId="0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 horizontal="right"/>
    </xf>
    <xf numFmtId="10" fontId="0" fillId="0" borderId="22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10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39" fontId="3" fillId="0" borderId="11" xfId="62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10" fontId="0" fillId="0" borderId="16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71" fontId="2" fillId="0" borderId="0" xfId="62" applyFont="1" applyBorder="1" applyAlignment="1">
      <alignment horizontal="left" vertical="center"/>
    </xf>
    <xf numFmtId="10" fontId="5" fillId="0" borderId="2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10" fontId="0" fillId="0" borderId="15" xfId="0" applyNumberFormat="1" applyFont="1" applyBorder="1" applyAlignment="1">
      <alignment horizontal="right"/>
    </xf>
    <xf numFmtId="10" fontId="0" fillId="0" borderId="18" xfId="0" applyNumberFormat="1" applyFont="1" applyBorder="1" applyAlignment="1">
      <alignment horizontal="right"/>
    </xf>
    <xf numFmtId="10" fontId="0" fillId="0" borderId="21" xfId="0" applyNumberFormat="1" applyFont="1" applyBorder="1" applyAlignment="1">
      <alignment horizontal="right"/>
    </xf>
    <xf numFmtId="10" fontId="0" fillId="0" borderId="24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197" fontId="3" fillId="0" borderId="0" xfId="0" applyNumberFormat="1" applyFont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0" xfId="0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justify" vertical="center"/>
    </xf>
    <xf numFmtId="171" fontId="4" fillId="32" borderId="11" xfId="62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right"/>
    </xf>
    <xf numFmtId="10" fontId="0" fillId="0" borderId="12" xfId="0" applyNumberFormat="1" applyFont="1" applyBorder="1" applyAlignment="1">
      <alignment horizontal="right"/>
    </xf>
    <xf numFmtId="10" fontId="0" fillId="0" borderId="28" xfId="0" applyNumberFormat="1" applyFont="1" applyBorder="1" applyAlignment="1">
      <alignment horizontal="right"/>
    </xf>
    <xf numFmtId="171" fontId="0" fillId="0" borderId="22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justify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10" fontId="3" fillId="0" borderId="13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0" fontId="0" fillId="0" borderId="12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571500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8572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2066925</xdr:colOff>
      <xdr:row>0</xdr:row>
      <xdr:rowOff>47625</xdr:rowOff>
    </xdr:from>
    <xdr:to>
      <xdr:col>3</xdr:col>
      <xdr:colOff>76200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76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zoomScale="130" zoomScaleNormal="130" zoomScaleSheetLayoutView="100" workbookViewId="0" topLeftCell="A4">
      <selection activeCell="E19" sqref="E19"/>
    </sheetView>
  </sheetViews>
  <sheetFormatPr defaultColWidth="9.140625" defaultRowHeight="12.75"/>
  <cols>
    <col min="1" max="1" width="4.7109375" style="6" bestFit="1" customWidth="1"/>
    <col min="2" max="2" width="8.00390625" style="6" bestFit="1" customWidth="1"/>
    <col min="3" max="3" width="35.57421875" style="71" customWidth="1"/>
    <col min="4" max="4" width="4.421875" style="0" customWidth="1"/>
    <col min="5" max="5" width="8.8515625" style="0" customWidth="1"/>
    <col min="6" max="7" width="8.421875" style="0" customWidth="1"/>
    <col min="8" max="8" width="11.28125" style="0" customWidth="1"/>
    <col min="9" max="9" width="10.28125" style="0" customWidth="1"/>
    <col min="10" max="10" width="12.28125" style="0" bestFit="1" customWidth="1"/>
    <col min="11" max="11" width="7.28125" style="10" bestFit="1" customWidth="1"/>
    <col min="13" max="13" width="9.7109375" style="0" bestFit="1" customWidth="1"/>
  </cols>
  <sheetData>
    <row r="1" ht="12.75"/>
    <row r="2" ht="12.75"/>
    <row r="3" spans="5:6" ht="12.75">
      <c r="E3" s="111"/>
      <c r="F3" s="111"/>
    </row>
    <row r="4" ht="12.75"/>
    <row r="5" ht="12.75"/>
    <row r="6" spans="1:11" ht="18">
      <c r="A6" s="108" t="s">
        <v>7</v>
      </c>
      <c r="B6" s="108"/>
      <c r="C6" s="108"/>
      <c r="D6" s="108"/>
      <c r="E6" s="108"/>
      <c r="F6" s="108"/>
      <c r="G6" s="108"/>
      <c r="H6" s="108"/>
      <c r="I6" s="108"/>
      <c r="J6" s="108"/>
      <c r="K6" s="80"/>
    </row>
    <row r="7" spans="1:11" ht="15">
      <c r="A7" s="109" t="s">
        <v>23</v>
      </c>
      <c r="B7" s="109"/>
      <c r="C7" s="109"/>
      <c r="D7" s="109"/>
      <c r="E7" s="109"/>
      <c r="F7" s="109"/>
      <c r="G7" s="109"/>
      <c r="H7" s="109"/>
      <c r="I7" s="109"/>
      <c r="J7" s="109"/>
      <c r="K7" s="81"/>
    </row>
    <row r="8" spans="1:11" ht="12.75">
      <c r="A8" s="110" t="s">
        <v>24</v>
      </c>
      <c r="B8" s="110"/>
      <c r="C8" s="110"/>
      <c r="D8" s="110"/>
      <c r="E8" s="110"/>
      <c r="F8" s="110"/>
      <c r="G8" s="110"/>
      <c r="H8" s="110"/>
      <c r="I8" s="110"/>
      <c r="J8" s="110"/>
      <c r="K8" s="82"/>
    </row>
    <row r="9" spans="1:10" ht="6" customHeight="1">
      <c r="A9" s="92"/>
      <c r="B9" s="92"/>
      <c r="C9" s="72"/>
      <c r="D9" s="93"/>
      <c r="E9" s="93"/>
      <c r="F9" s="93"/>
      <c r="G9" s="93"/>
      <c r="H9" s="93"/>
      <c r="I9" s="93"/>
      <c r="J9" s="93"/>
    </row>
    <row r="10" spans="1:11" ht="15">
      <c r="A10" s="102" t="s">
        <v>82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83"/>
    </row>
    <row r="11" spans="1:11" ht="15">
      <c r="A11" s="102" t="s">
        <v>83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83"/>
    </row>
    <row r="12" spans="1:10" ht="6.75" customHeight="1">
      <c r="A12" s="92"/>
      <c r="B12" s="92"/>
      <c r="C12" s="72"/>
      <c r="D12" s="93"/>
      <c r="E12" s="93" t="s">
        <v>18</v>
      </c>
      <c r="F12" s="93"/>
      <c r="G12" s="93"/>
      <c r="H12" s="93"/>
      <c r="I12" s="93"/>
      <c r="J12" s="93"/>
    </row>
    <row r="13" spans="1:11" ht="12.75">
      <c r="A13" s="103" t="s">
        <v>12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84"/>
    </row>
    <row r="14" spans="1:11" ht="12.75">
      <c r="A14" s="104" t="s">
        <v>15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85"/>
    </row>
    <row r="15" spans="1:10" ht="6" customHeight="1">
      <c r="A15" s="8"/>
      <c r="B15" s="8"/>
      <c r="C15" s="73"/>
      <c r="D15" s="1"/>
      <c r="E15" s="1"/>
      <c r="F15" s="1"/>
      <c r="G15" s="1"/>
      <c r="H15" s="1"/>
      <c r="I15" s="1"/>
      <c r="J15" s="1"/>
    </row>
    <row r="16" spans="1:11" s="4" customFormat="1" ht="12">
      <c r="A16" s="76" t="s">
        <v>0</v>
      </c>
      <c r="B16" s="76" t="s">
        <v>28</v>
      </c>
      <c r="C16" s="77" t="s">
        <v>78</v>
      </c>
      <c r="D16" s="76" t="s">
        <v>1</v>
      </c>
      <c r="E16" s="78" t="s">
        <v>2</v>
      </c>
      <c r="F16" s="78" t="s">
        <v>3</v>
      </c>
      <c r="G16" s="78" t="s">
        <v>13</v>
      </c>
      <c r="H16" s="78" t="s">
        <v>4</v>
      </c>
      <c r="I16" s="78" t="s">
        <v>5</v>
      </c>
      <c r="J16" s="78" t="s">
        <v>6</v>
      </c>
      <c r="K16" s="86"/>
    </row>
    <row r="17" spans="1:12" s="3" customFormat="1" ht="12.75">
      <c r="A17" s="79">
        <v>1</v>
      </c>
      <c r="B17" s="105" t="s">
        <v>14</v>
      </c>
      <c r="C17" s="106"/>
      <c r="D17" s="106"/>
      <c r="E17" s="106"/>
      <c r="F17" s="106"/>
      <c r="G17" s="106"/>
      <c r="H17" s="106"/>
      <c r="I17" s="106"/>
      <c r="J17" s="107"/>
      <c r="K17" s="89"/>
      <c r="L17" s="90"/>
    </row>
    <row r="18" spans="1:12" ht="12.75">
      <c r="A18" s="13" t="s">
        <v>8</v>
      </c>
      <c r="B18" s="15" t="s">
        <v>86</v>
      </c>
      <c r="C18" s="16" t="s">
        <v>79</v>
      </c>
      <c r="D18" s="13" t="s">
        <v>16</v>
      </c>
      <c r="E18" s="14">
        <v>272.33</v>
      </c>
      <c r="F18" s="14"/>
      <c r="G18" s="14">
        <v>1.75</v>
      </c>
      <c r="H18" s="14">
        <f>E18*F18</f>
        <v>0</v>
      </c>
      <c r="I18" s="14">
        <f>E18*G18</f>
        <v>476.5775</v>
      </c>
      <c r="J18" s="14">
        <f>SUM(H18:I18)</f>
        <v>476.5775</v>
      </c>
      <c r="K18" s="87"/>
      <c r="L18" s="91"/>
    </row>
    <row r="19" spans="1:12" ht="12.75">
      <c r="A19" s="13" t="s">
        <v>9</v>
      </c>
      <c r="B19" s="15" t="s">
        <v>87</v>
      </c>
      <c r="C19" s="16" t="s">
        <v>80</v>
      </c>
      <c r="D19" s="13" t="s">
        <v>16</v>
      </c>
      <c r="E19" s="14">
        <v>502.33</v>
      </c>
      <c r="F19" s="14">
        <v>0.13</v>
      </c>
      <c r="G19" s="14">
        <v>0.07</v>
      </c>
      <c r="H19" s="14">
        <f>E19*F19</f>
        <v>65.3029</v>
      </c>
      <c r="I19" s="14">
        <f>E19*G19</f>
        <v>35.1631</v>
      </c>
      <c r="J19" s="14">
        <f>SUM(H19:I19)</f>
        <v>100.466</v>
      </c>
      <c r="K19" s="87"/>
      <c r="L19" s="91"/>
    </row>
    <row r="20" spans="1:12" ht="26.25">
      <c r="A20" s="13" t="s">
        <v>10</v>
      </c>
      <c r="B20" s="99" t="s">
        <v>96</v>
      </c>
      <c r="C20" s="100" t="s">
        <v>97</v>
      </c>
      <c r="D20" s="99" t="s">
        <v>16</v>
      </c>
      <c r="E20" s="14">
        <v>502.33</v>
      </c>
      <c r="F20" s="14"/>
      <c r="G20" s="14">
        <v>1.74</v>
      </c>
      <c r="H20" s="14">
        <f>E20*F20</f>
        <v>0</v>
      </c>
      <c r="I20" s="14">
        <f>E20*G20</f>
        <v>874.0541999999999</v>
      </c>
      <c r="J20" s="14">
        <f>SUM(H20:I20)</f>
        <v>874.0541999999999</v>
      </c>
      <c r="K20" s="87"/>
      <c r="L20" s="91"/>
    </row>
    <row r="21" spans="1:12" ht="22.5">
      <c r="A21" s="13" t="s">
        <v>95</v>
      </c>
      <c r="B21" s="15" t="s">
        <v>88</v>
      </c>
      <c r="C21" s="16" t="s">
        <v>89</v>
      </c>
      <c r="D21" s="13" t="s">
        <v>17</v>
      </c>
      <c r="E21" s="14">
        <v>36.23</v>
      </c>
      <c r="F21" s="14"/>
      <c r="G21" s="14">
        <v>17.5</v>
      </c>
      <c r="H21" s="14">
        <f>E21*F21</f>
        <v>0</v>
      </c>
      <c r="I21" s="14">
        <f>E21*G21</f>
        <v>634.025</v>
      </c>
      <c r="J21" s="14">
        <f>SUM(H21:I21)</f>
        <v>634.025</v>
      </c>
      <c r="K21" s="87"/>
      <c r="L21" s="91"/>
    </row>
    <row r="22" spans="1:12" ht="12.75">
      <c r="A22" s="114" t="s">
        <v>11</v>
      </c>
      <c r="B22" s="114"/>
      <c r="C22" s="114"/>
      <c r="D22" s="114"/>
      <c r="E22" s="114"/>
      <c r="F22" s="114"/>
      <c r="G22" s="114"/>
      <c r="H22" s="17">
        <f>SUM(H18:H21)</f>
        <v>65.3029</v>
      </c>
      <c r="I22" s="17">
        <f>SUM(I18:I21)</f>
        <v>2019.8197999999998</v>
      </c>
      <c r="J22" s="17">
        <f>SUM(J18:J21)</f>
        <v>2085.1227</v>
      </c>
      <c r="K22" s="88"/>
      <c r="L22" s="91"/>
    </row>
    <row r="23" spans="1:12" s="3" customFormat="1" ht="12.75">
      <c r="A23" s="79">
        <v>2</v>
      </c>
      <c r="B23" s="105" t="s">
        <v>84</v>
      </c>
      <c r="C23" s="106"/>
      <c r="D23" s="106"/>
      <c r="E23" s="106"/>
      <c r="F23" s="106"/>
      <c r="G23" s="106"/>
      <c r="H23" s="106"/>
      <c r="I23" s="106"/>
      <c r="J23" s="107"/>
      <c r="K23" s="89"/>
      <c r="L23" s="90"/>
    </row>
    <row r="24" spans="1:12" s="3" customFormat="1" ht="12.75">
      <c r="A24" s="13" t="s">
        <v>90</v>
      </c>
      <c r="B24" s="13">
        <v>220101</v>
      </c>
      <c r="C24" s="16" t="s">
        <v>85</v>
      </c>
      <c r="D24" s="13" t="s">
        <v>16</v>
      </c>
      <c r="E24" s="14">
        <v>502.33</v>
      </c>
      <c r="F24" s="14">
        <v>14.64</v>
      </c>
      <c r="G24" s="14">
        <v>7.14</v>
      </c>
      <c r="H24" s="14">
        <f>E24*F24</f>
        <v>7354.1112</v>
      </c>
      <c r="I24" s="14">
        <f>E24*G24</f>
        <v>3586.6362</v>
      </c>
      <c r="J24" s="14">
        <f>SUM(H24:I24)</f>
        <v>10940.7474</v>
      </c>
      <c r="K24" s="88"/>
      <c r="L24" s="90"/>
    </row>
    <row r="25" spans="1:12" s="3" customFormat="1" ht="22.5">
      <c r="A25" s="13" t="s">
        <v>81</v>
      </c>
      <c r="B25" s="13">
        <v>271214</v>
      </c>
      <c r="C25" s="16" t="s">
        <v>92</v>
      </c>
      <c r="D25" s="13" t="s">
        <v>91</v>
      </c>
      <c r="E25" s="14">
        <v>13</v>
      </c>
      <c r="F25" s="14">
        <v>5.53</v>
      </c>
      <c r="G25" s="14">
        <v>6.48</v>
      </c>
      <c r="H25" s="14">
        <f>E25*F25</f>
        <v>71.89</v>
      </c>
      <c r="I25" s="14">
        <f>E25*G25</f>
        <v>84.24000000000001</v>
      </c>
      <c r="J25" s="14">
        <f>SUM(H25:I25)</f>
        <v>156.13</v>
      </c>
      <c r="K25" s="88"/>
      <c r="L25" s="90"/>
    </row>
    <row r="26" spans="1:13" s="3" customFormat="1" ht="12.75">
      <c r="A26" s="114" t="s">
        <v>11</v>
      </c>
      <c r="B26" s="114"/>
      <c r="C26" s="114"/>
      <c r="D26" s="114"/>
      <c r="E26" s="114"/>
      <c r="F26" s="114"/>
      <c r="G26" s="114"/>
      <c r="H26" s="17">
        <f>SUM(H24:H25)</f>
        <v>7426.001200000001</v>
      </c>
      <c r="I26" s="17">
        <f>SUM(I24:I25)</f>
        <v>3670.8761999999997</v>
      </c>
      <c r="J26" s="48">
        <f>SUM(J24:J25)</f>
        <v>11096.8774</v>
      </c>
      <c r="K26" s="88"/>
      <c r="M26" s="68"/>
    </row>
    <row r="27" spans="1:11" s="2" customFormat="1" ht="12.75">
      <c r="A27" s="9"/>
      <c r="B27" s="9"/>
      <c r="C27" s="74"/>
      <c r="D27" s="9"/>
      <c r="E27" s="7"/>
      <c r="F27" s="7"/>
      <c r="G27" s="7"/>
      <c r="H27" s="56"/>
      <c r="I27" s="56"/>
      <c r="J27" s="56"/>
      <c r="K27" s="10"/>
    </row>
    <row r="28" spans="1:11" ht="12.75">
      <c r="A28" s="115" t="s">
        <v>30</v>
      </c>
      <c r="B28" s="115"/>
      <c r="C28" s="115"/>
      <c r="D28" s="115"/>
      <c r="E28" s="115"/>
      <c r="F28" s="115"/>
      <c r="G28" s="115"/>
      <c r="H28" s="49">
        <f>H22+H26</f>
        <v>7491.3041</v>
      </c>
      <c r="I28" s="49">
        <f>I22+I26</f>
        <v>5690.696</v>
      </c>
      <c r="J28" s="49">
        <f>H28+I28</f>
        <v>13182.000100000001</v>
      </c>
      <c r="K28" s="11"/>
    </row>
    <row r="29" spans="1:10" ht="12.75">
      <c r="A29" s="117" t="s">
        <v>69</v>
      </c>
      <c r="B29" s="118"/>
      <c r="C29" s="118"/>
      <c r="D29" s="118"/>
      <c r="E29" s="118"/>
      <c r="F29" s="118"/>
      <c r="G29" s="57">
        <v>0.28</v>
      </c>
      <c r="H29" s="50">
        <f>H28*G29</f>
        <v>2097.565148</v>
      </c>
      <c r="I29" s="50">
        <f>I28*G29</f>
        <v>1593.39488</v>
      </c>
      <c r="J29" s="50">
        <f>J28*G29</f>
        <v>3690.960028000001</v>
      </c>
    </row>
    <row r="30" spans="1:10" ht="13.5" thickBot="1">
      <c r="A30" s="116" t="s">
        <v>31</v>
      </c>
      <c r="B30" s="116"/>
      <c r="C30" s="116"/>
      <c r="D30" s="116"/>
      <c r="E30" s="116"/>
      <c r="F30" s="116"/>
      <c r="G30" s="116"/>
      <c r="H30" s="50">
        <f>H28+H29</f>
        <v>9588.869248</v>
      </c>
      <c r="I30" s="50">
        <f>I28+I29</f>
        <v>7284.09088</v>
      </c>
      <c r="J30" s="50">
        <f>J28+J29</f>
        <v>16872.960128000002</v>
      </c>
    </row>
    <row r="31" spans="1:11" ht="12.75">
      <c r="A31" s="112" t="s">
        <v>93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"/>
    </row>
    <row r="32" spans="1:11" ht="12.75">
      <c r="A32" s="101" t="s">
        <v>27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1"/>
    </row>
    <row r="33" spans="1:11" ht="12.75">
      <c r="A33" s="113" t="s">
        <v>25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2"/>
    </row>
    <row r="34" spans="1:11" ht="12.75">
      <c r="A34" s="101" t="s">
        <v>26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1"/>
    </row>
    <row r="35" spans="1:11" ht="12.75">
      <c r="A35" s="5"/>
      <c r="B35" s="5"/>
      <c r="C35" s="75"/>
      <c r="D35" s="5"/>
      <c r="E35" s="5"/>
      <c r="F35" s="5"/>
      <c r="G35" s="5"/>
      <c r="H35" s="5"/>
      <c r="I35" s="5"/>
      <c r="J35" s="5"/>
      <c r="K35" s="11"/>
    </row>
  </sheetData>
  <sheetProtection/>
  <mergeCells count="19">
    <mergeCell ref="E3:F3"/>
    <mergeCell ref="A31:J31"/>
    <mergeCell ref="A34:J34"/>
    <mergeCell ref="A33:J33"/>
    <mergeCell ref="A26:G26"/>
    <mergeCell ref="A28:G28"/>
    <mergeCell ref="A30:G30"/>
    <mergeCell ref="A22:G22"/>
    <mergeCell ref="B23:J23"/>
    <mergeCell ref="A29:F29"/>
    <mergeCell ref="A32:J32"/>
    <mergeCell ref="A11:J11"/>
    <mergeCell ref="A13:J13"/>
    <mergeCell ref="A14:J14"/>
    <mergeCell ref="B17:J17"/>
    <mergeCell ref="A6:J6"/>
    <mergeCell ref="A7:J7"/>
    <mergeCell ref="A8:J8"/>
    <mergeCell ref="A10:J10"/>
  </mergeCells>
  <printOptions horizontalCentered="1"/>
  <pageMargins left="0.3937007874015748" right="0.3937007874015748" top="0.5118110236220472" bottom="0.2362204724409449" header="0.31496062992125984" footer="0.1968503937007874"/>
  <pageSetup horizontalDpi="600" verticalDpi="600" orientation="portrait" paperSize="9" scale="65" r:id="rId2"/>
  <headerFooter alignWithMargins="0">
    <oddFooter>&amp;C&amp;F&amp;R&amp;P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2"/>
  <sheetViews>
    <sheetView zoomScalePageLayoutView="0" workbookViewId="0" topLeftCell="A1">
      <selection activeCell="E1" sqref="E1:F16384"/>
    </sheetView>
  </sheetViews>
  <sheetFormatPr defaultColWidth="9.140625" defaultRowHeight="12.75"/>
  <cols>
    <col min="2" max="2" width="32.28125" style="0" bestFit="1" customWidth="1"/>
    <col min="3" max="3" width="9.8515625" style="0" customWidth="1"/>
    <col min="4" max="4" width="9.421875" style="0" customWidth="1"/>
    <col min="5" max="5" width="11.140625" style="0" hidden="1" customWidth="1"/>
    <col min="6" max="6" width="9.421875" style="0" hidden="1" customWidth="1"/>
    <col min="7" max="7" width="11.140625" style="0" hidden="1" customWidth="1"/>
    <col min="8" max="8" width="9.421875" style="0" hidden="1" customWidth="1"/>
    <col min="9" max="9" width="10.28125" style="0" hidden="1" customWidth="1"/>
    <col min="10" max="10" width="9.421875" style="0" hidden="1" customWidth="1"/>
    <col min="11" max="11" width="9.28125" style="0" customWidth="1"/>
    <col min="12" max="12" width="12.7109375" style="0" bestFit="1" customWidth="1"/>
    <col min="13" max="13" width="10.8515625" style="0" bestFit="1" customWidth="1"/>
    <col min="15" max="15" width="9.140625" style="0" hidden="1" customWidth="1"/>
  </cols>
  <sheetData>
    <row r="6" spans="1:13" ht="18">
      <c r="A6" s="119" t="s">
        <v>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5">
      <c r="A7" s="120" t="s">
        <v>32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1" t="s">
        <v>33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122" t="s">
        <v>76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3" ht="13.5" thickBot="1">
      <c r="A11" s="129" t="s">
        <v>77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</row>
    <row r="12" spans="1:13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3.5" thickBo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132" t="s">
        <v>55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1:13" ht="12.75">
      <c r="A15" s="135" t="s">
        <v>0</v>
      </c>
      <c r="B15" s="137" t="s">
        <v>34</v>
      </c>
      <c r="C15" s="139" t="s">
        <v>57</v>
      </c>
      <c r="D15" s="140"/>
      <c r="E15" s="139" t="s">
        <v>58</v>
      </c>
      <c r="F15" s="140"/>
      <c r="G15" s="139" t="s">
        <v>59</v>
      </c>
      <c r="H15" s="140"/>
      <c r="I15" s="139" t="s">
        <v>60</v>
      </c>
      <c r="J15" s="140"/>
      <c r="K15" s="23" t="s">
        <v>35</v>
      </c>
      <c r="L15" s="140" t="s">
        <v>35</v>
      </c>
      <c r="M15" s="143"/>
    </row>
    <row r="16" spans="1:13" ht="12.75">
      <c r="A16" s="136"/>
      <c r="B16" s="138"/>
      <c r="C16" s="23" t="s">
        <v>36</v>
      </c>
      <c r="D16" s="23" t="s">
        <v>37</v>
      </c>
      <c r="E16" s="23" t="s">
        <v>36</v>
      </c>
      <c r="F16" s="23" t="s">
        <v>37</v>
      </c>
      <c r="G16" s="23" t="s">
        <v>36</v>
      </c>
      <c r="H16" s="23" t="s">
        <v>37</v>
      </c>
      <c r="I16" s="23" t="s">
        <v>36</v>
      </c>
      <c r="J16" s="51" t="s">
        <v>37</v>
      </c>
      <c r="K16" s="23" t="s">
        <v>56</v>
      </c>
      <c r="L16" s="67" t="s">
        <v>36</v>
      </c>
      <c r="M16" s="24" t="s">
        <v>37</v>
      </c>
    </row>
    <row r="17" spans="1:15" ht="12.75">
      <c r="A17" s="25" t="s">
        <v>38</v>
      </c>
      <c r="B17" s="26" t="s">
        <v>14</v>
      </c>
      <c r="C17" s="28">
        <f>$D17*$L17</f>
        <v>2668.9570559999997</v>
      </c>
      <c r="D17" s="27">
        <v>1</v>
      </c>
      <c r="E17" s="58">
        <f aca="true" t="shared" si="0" ref="E17:E22">F17*L17</f>
        <v>0</v>
      </c>
      <c r="F17" s="27"/>
      <c r="G17" s="58">
        <f>H17*L17</f>
        <v>0</v>
      </c>
      <c r="H17" s="29"/>
      <c r="I17" s="58">
        <f>J17*L17</f>
        <v>0</v>
      </c>
      <c r="J17" s="52"/>
      <c r="K17" s="61">
        <f aca="true" t="shared" si="1" ref="K17:K22">J17+H17+F17+D17</f>
        <v>1</v>
      </c>
      <c r="L17" s="69">
        <f>(1+PLAN!$G$29)*PLAN!J22</f>
        <v>2668.9570559999997</v>
      </c>
      <c r="M17" s="64">
        <f>L17/L34</f>
        <v>0.15817953908223684</v>
      </c>
      <c r="O17" s="55">
        <f>K17*M17</f>
        <v>0.15817953908223684</v>
      </c>
    </row>
    <row r="18" spans="1:15" ht="12.75" hidden="1">
      <c r="A18" s="30" t="s">
        <v>39</v>
      </c>
      <c r="B18" s="31" t="s">
        <v>29</v>
      </c>
      <c r="C18" s="34">
        <f aca="true" t="shared" si="2" ref="C18:C33">$D18*$L18</f>
        <v>0</v>
      </c>
      <c r="D18" s="32">
        <v>1</v>
      </c>
      <c r="E18" s="59">
        <f t="shared" si="0"/>
        <v>0</v>
      </c>
      <c r="F18" s="33"/>
      <c r="G18" s="59">
        <f>H18*L18</f>
        <v>0</v>
      </c>
      <c r="H18" s="33"/>
      <c r="I18" s="59">
        <f>J18*L18</f>
        <v>0</v>
      </c>
      <c r="J18" s="53"/>
      <c r="K18" s="62">
        <f t="shared" si="1"/>
        <v>1</v>
      </c>
      <c r="L18" s="70"/>
      <c r="M18" s="65">
        <f aca="true" t="shared" si="3" ref="M18:M33">L18/L$34</f>
        <v>0</v>
      </c>
      <c r="O18" s="55">
        <f aca="true" t="shared" si="4" ref="O18:O33">K18*M18</f>
        <v>0</v>
      </c>
    </row>
    <row r="19" spans="1:15" ht="12.75">
      <c r="A19" s="30" t="s">
        <v>40</v>
      </c>
      <c r="B19" s="31" t="s">
        <v>68</v>
      </c>
      <c r="C19" s="34">
        <f t="shared" si="2"/>
        <v>14204.003072</v>
      </c>
      <c r="D19" s="33">
        <v>1</v>
      </c>
      <c r="E19" s="59">
        <f t="shared" si="0"/>
        <v>0</v>
      </c>
      <c r="F19" s="33"/>
      <c r="G19" s="59">
        <f aca="true" t="shared" si="5" ref="G19:G33">H19*L19</f>
        <v>0</v>
      </c>
      <c r="H19" s="33"/>
      <c r="I19" s="59">
        <f aca="true" t="shared" si="6" ref="I19:I33">J19*L19</f>
        <v>0</v>
      </c>
      <c r="J19" s="53"/>
      <c r="K19" s="62">
        <f t="shared" si="1"/>
        <v>1</v>
      </c>
      <c r="L19" s="70">
        <f>(1+PLAN!$G$29)*PLAN!J26</f>
        <v>14204.003072</v>
      </c>
      <c r="M19" s="65">
        <f t="shared" si="3"/>
        <v>0.8418204609177632</v>
      </c>
      <c r="O19" s="55">
        <f t="shared" si="4"/>
        <v>0.8418204609177632</v>
      </c>
    </row>
    <row r="20" spans="1:15" ht="12.75" hidden="1">
      <c r="A20" s="30" t="s">
        <v>41</v>
      </c>
      <c r="B20" s="31" t="s">
        <v>20</v>
      </c>
      <c r="C20" s="34">
        <f t="shared" si="2"/>
        <v>0</v>
      </c>
      <c r="D20" s="33"/>
      <c r="E20" s="59">
        <f t="shared" si="0"/>
        <v>0</v>
      </c>
      <c r="F20" s="33"/>
      <c r="G20" s="59">
        <f t="shared" si="5"/>
        <v>0</v>
      </c>
      <c r="H20" s="33"/>
      <c r="I20" s="59">
        <f t="shared" si="6"/>
        <v>0</v>
      </c>
      <c r="J20" s="53"/>
      <c r="K20" s="62">
        <f t="shared" si="1"/>
        <v>0</v>
      </c>
      <c r="L20" s="70"/>
      <c r="M20" s="65">
        <f t="shared" si="3"/>
        <v>0</v>
      </c>
      <c r="O20" s="55">
        <f t="shared" si="4"/>
        <v>0</v>
      </c>
    </row>
    <row r="21" spans="1:15" ht="12.75" hidden="1">
      <c r="A21" s="30" t="s">
        <v>43</v>
      </c>
      <c r="B21" s="47" t="s">
        <v>42</v>
      </c>
      <c r="C21" s="34">
        <f t="shared" si="2"/>
        <v>0</v>
      </c>
      <c r="D21" s="33"/>
      <c r="E21" s="59">
        <f t="shared" si="0"/>
        <v>0</v>
      </c>
      <c r="F21" s="33"/>
      <c r="G21" s="59">
        <f t="shared" si="5"/>
        <v>0</v>
      </c>
      <c r="H21" s="33"/>
      <c r="I21" s="59">
        <f t="shared" si="6"/>
        <v>0</v>
      </c>
      <c r="J21" s="53"/>
      <c r="K21" s="62">
        <f t="shared" si="1"/>
        <v>0</v>
      </c>
      <c r="L21" s="70"/>
      <c r="M21" s="65">
        <f t="shared" si="3"/>
        <v>0</v>
      </c>
      <c r="O21" s="55">
        <f t="shared" si="4"/>
        <v>0</v>
      </c>
    </row>
    <row r="22" spans="1:15" ht="12.75" hidden="1">
      <c r="A22" s="30" t="s">
        <v>44</v>
      </c>
      <c r="B22" s="31" t="s">
        <v>63</v>
      </c>
      <c r="C22" s="34">
        <f t="shared" si="2"/>
        <v>0</v>
      </c>
      <c r="D22" s="33"/>
      <c r="E22" s="59">
        <f t="shared" si="0"/>
        <v>0</v>
      </c>
      <c r="F22" s="33"/>
      <c r="G22" s="59">
        <f t="shared" si="5"/>
        <v>0</v>
      </c>
      <c r="H22" s="33"/>
      <c r="I22" s="59">
        <f t="shared" si="6"/>
        <v>0</v>
      </c>
      <c r="J22" s="53"/>
      <c r="K22" s="62">
        <f t="shared" si="1"/>
        <v>0</v>
      </c>
      <c r="L22" s="70"/>
      <c r="M22" s="65">
        <f t="shared" si="3"/>
        <v>0</v>
      </c>
      <c r="O22" s="55">
        <f t="shared" si="4"/>
        <v>0</v>
      </c>
    </row>
    <row r="23" spans="1:15" ht="12.75" hidden="1">
      <c r="A23" s="30" t="s">
        <v>45</v>
      </c>
      <c r="B23" s="31" t="s">
        <v>21</v>
      </c>
      <c r="C23" s="34">
        <f t="shared" si="2"/>
        <v>0</v>
      </c>
      <c r="D23" s="33"/>
      <c r="E23" s="59">
        <f aca="true" t="shared" si="7" ref="E23:E32">F23*L23</f>
        <v>0</v>
      </c>
      <c r="F23" s="33"/>
      <c r="G23" s="59">
        <f t="shared" si="5"/>
        <v>0</v>
      </c>
      <c r="H23" s="33"/>
      <c r="I23" s="59">
        <f t="shared" si="6"/>
        <v>0</v>
      </c>
      <c r="J23" s="53"/>
      <c r="K23" s="62">
        <f aca="true" t="shared" si="8" ref="K23:K32">J23+H23+F23+D23</f>
        <v>0</v>
      </c>
      <c r="L23" s="70"/>
      <c r="M23" s="65">
        <f t="shared" si="3"/>
        <v>0</v>
      </c>
      <c r="O23" s="55">
        <f t="shared" si="4"/>
        <v>0</v>
      </c>
    </row>
    <row r="24" spans="1:15" ht="12.75" hidden="1">
      <c r="A24" s="30" t="s">
        <v>46</v>
      </c>
      <c r="B24" s="31" t="s">
        <v>61</v>
      </c>
      <c r="C24" s="34">
        <f t="shared" si="2"/>
        <v>0</v>
      </c>
      <c r="D24" s="33"/>
      <c r="E24" s="59">
        <f t="shared" si="7"/>
        <v>0</v>
      </c>
      <c r="F24" s="33"/>
      <c r="G24" s="59">
        <f t="shared" si="5"/>
        <v>0</v>
      </c>
      <c r="H24" s="33"/>
      <c r="I24" s="59">
        <f t="shared" si="6"/>
        <v>0</v>
      </c>
      <c r="J24" s="53"/>
      <c r="K24" s="62">
        <f t="shared" si="8"/>
        <v>0</v>
      </c>
      <c r="L24" s="70"/>
      <c r="M24" s="65">
        <f t="shared" si="3"/>
        <v>0</v>
      </c>
      <c r="O24" s="55">
        <f t="shared" si="4"/>
        <v>0</v>
      </c>
    </row>
    <row r="25" spans="1:15" ht="12.75" hidden="1">
      <c r="A25" s="30" t="s">
        <v>47</v>
      </c>
      <c r="B25" s="31" t="s">
        <v>64</v>
      </c>
      <c r="C25" s="34">
        <f t="shared" si="2"/>
        <v>0</v>
      </c>
      <c r="D25" s="33"/>
      <c r="E25" s="59">
        <f t="shared" si="7"/>
        <v>0</v>
      </c>
      <c r="F25" s="33"/>
      <c r="G25" s="59">
        <f t="shared" si="5"/>
        <v>0</v>
      </c>
      <c r="H25" s="33"/>
      <c r="I25" s="59">
        <f t="shared" si="6"/>
        <v>0</v>
      </c>
      <c r="J25" s="53"/>
      <c r="K25" s="62">
        <f t="shared" si="8"/>
        <v>0</v>
      </c>
      <c r="L25" s="70"/>
      <c r="M25" s="65">
        <f t="shared" si="3"/>
        <v>0</v>
      </c>
      <c r="O25" s="55">
        <f t="shared" si="4"/>
        <v>0</v>
      </c>
    </row>
    <row r="26" spans="1:15" ht="12.75" hidden="1">
      <c r="A26" s="30" t="s">
        <v>48</v>
      </c>
      <c r="B26" s="31" t="s">
        <v>62</v>
      </c>
      <c r="C26" s="34">
        <f t="shared" si="2"/>
        <v>0</v>
      </c>
      <c r="D26" s="33"/>
      <c r="E26" s="59">
        <f t="shared" si="7"/>
        <v>0</v>
      </c>
      <c r="F26" s="33"/>
      <c r="G26" s="59">
        <f t="shared" si="5"/>
        <v>0</v>
      </c>
      <c r="H26" s="33"/>
      <c r="I26" s="59">
        <f t="shared" si="6"/>
        <v>0</v>
      </c>
      <c r="J26" s="53"/>
      <c r="K26" s="62">
        <f t="shared" si="8"/>
        <v>0</v>
      </c>
      <c r="L26" s="70"/>
      <c r="M26" s="65">
        <f t="shared" si="3"/>
        <v>0</v>
      </c>
      <c r="O26" s="55">
        <f t="shared" si="4"/>
        <v>0</v>
      </c>
    </row>
    <row r="27" spans="1:15" ht="12.75" hidden="1">
      <c r="A27" s="30" t="s">
        <v>50</v>
      </c>
      <c r="B27" s="31" t="s">
        <v>65</v>
      </c>
      <c r="C27" s="34">
        <f t="shared" si="2"/>
        <v>0</v>
      </c>
      <c r="D27" s="33"/>
      <c r="E27" s="59">
        <f t="shared" si="7"/>
        <v>0</v>
      </c>
      <c r="F27" s="33"/>
      <c r="G27" s="59">
        <f t="shared" si="5"/>
        <v>0</v>
      </c>
      <c r="H27" s="33"/>
      <c r="I27" s="59">
        <f t="shared" si="6"/>
        <v>0</v>
      </c>
      <c r="J27" s="53"/>
      <c r="K27" s="62">
        <f t="shared" si="8"/>
        <v>0</v>
      </c>
      <c r="L27" s="34"/>
      <c r="M27" s="65">
        <f t="shared" si="3"/>
        <v>0</v>
      </c>
      <c r="O27" s="55">
        <f t="shared" si="4"/>
        <v>0</v>
      </c>
    </row>
    <row r="28" spans="1:15" ht="12.75" hidden="1">
      <c r="A28" s="30" t="s">
        <v>70</v>
      </c>
      <c r="B28" s="31" t="s">
        <v>66</v>
      </c>
      <c r="C28" s="34">
        <f t="shared" si="2"/>
        <v>0</v>
      </c>
      <c r="D28" s="33"/>
      <c r="E28" s="59">
        <f t="shared" si="7"/>
        <v>0</v>
      </c>
      <c r="F28" s="33"/>
      <c r="G28" s="59">
        <f t="shared" si="5"/>
        <v>0</v>
      </c>
      <c r="H28" s="33"/>
      <c r="I28" s="59">
        <f t="shared" si="6"/>
        <v>0</v>
      </c>
      <c r="J28" s="53"/>
      <c r="K28" s="62">
        <f t="shared" si="8"/>
        <v>0</v>
      </c>
      <c r="L28" s="34"/>
      <c r="M28" s="65">
        <f t="shared" si="3"/>
        <v>0</v>
      </c>
      <c r="O28" s="55">
        <f t="shared" si="4"/>
        <v>0</v>
      </c>
    </row>
    <row r="29" spans="1:15" ht="12.75" hidden="1">
      <c r="A29" s="30" t="s">
        <v>71</v>
      </c>
      <c r="B29" s="31" t="s">
        <v>49</v>
      </c>
      <c r="C29" s="34">
        <f t="shared" si="2"/>
        <v>0</v>
      </c>
      <c r="D29" s="33"/>
      <c r="E29" s="59">
        <f t="shared" si="7"/>
        <v>0</v>
      </c>
      <c r="F29" s="33"/>
      <c r="G29" s="59">
        <f t="shared" si="5"/>
        <v>0</v>
      </c>
      <c r="H29" s="33"/>
      <c r="I29" s="59">
        <f t="shared" si="6"/>
        <v>0</v>
      </c>
      <c r="J29" s="53"/>
      <c r="K29" s="62">
        <f t="shared" si="8"/>
        <v>0</v>
      </c>
      <c r="L29" s="34"/>
      <c r="M29" s="65">
        <f t="shared" si="3"/>
        <v>0</v>
      </c>
      <c r="O29" s="55">
        <f t="shared" si="4"/>
        <v>0</v>
      </c>
    </row>
    <row r="30" spans="1:15" ht="12.75" hidden="1">
      <c r="A30" s="30" t="s">
        <v>72</v>
      </c>
      <c r="B30" s="31" t="s">
        <v>67</v>
      </c>
      <c r="C30" s="34">
        <f t="shared" si="2"/>
        <v>0</v>
      </c>
      <c r="D30" s="33"/>
      <c r="E30" s="59">
        <f t="shared" si="7"/>
        <v>0</v>
      </c>
      <c r="F30" s="33"/>
      <c r="G30" s="59">
        <f t="shared" si="5"/>
        <v>0</v>
      </c>
      <c r="H30" s="33"/>
      <c r="I30" s="59">
        <f t="shared" si="6"/>
        <v>0</v>
      </c>
      <c r="J30" s="53"/>
      <c r="K30" s="62">
        <f t="shared" si="8"/>
        <v>0</v>
      </c>
      <c r="L30" s="34"/>
      <c r="M30" s="65">
        <f t="shared" si="3"/>
        <v>0</v>
      </c>
      <c r="O30" s="55">
        <f t="shared" si="4"/>
        <v>0</v>
      </c>
    </row>
    <row r="31" spans="1:15" ht="12.75" hidden="1">
      <c r="A31" s="30" t="s">
        <v>73</v>
      </c>
      <c r="B31" s="31" t="s">
        <v>68</v>
      </c>
      <c r="C31" s="34">
        <f t="shared" si="2"/>
        <v>0</v>
      </c>
      <c r="D31" s="33"/>
      <c r="E31" s="59">
        <f t="shared" si="7"/>
        <v>0</v>
      </c>
      <c r="F31" s="33"/>
      <c r="G31" s="59">
        <f t="shared" si="5"/>
        <v>0</v>
      </c>
      <c r="H31" s="33"/>
      <c r="I31" s="59">
        <f t="shared" si="6"/>
        <v>0</v>
      </c>
      <c r="J31" s="53"/>
      <c r="K31" s="62">
        <f t="shared" si="8"/>
        <v>0</v>
      </c>
      <c r="L31" s="34"/>
      <c r="M31" s="65">
        <f t="shared" si="3"/>
        <v>0</v>
      </c>
      <c r="O31" s="55">
        <f t="shared" si="4"/>
        <v>0</v>
      </c>
    </row>
    <row r="32" spans="1:15" ht="12.75" hidden="1">
      <c r="A32" s="30" t="s">
        <v>74</v>
      </c>
      <c r="B32" s="31" t="s">
        <v>19</v>
      </c>
      <c r="C32" s="34">
        <f t="shared" si="2"/>
        <v>0</v>
      </c>
      <c r="D32" s="33"/>
      <c r="E32" s="59">
        <f t="shared" si="7"/>
        <v>0</v>
      </c>
      <c r="F32" s="33"/>
      <c r="G32" s="59">
        <f t="shared" si="5"/>
        <v>0</v>
      </c>
      <c r="H32" s="33"/>
      <c r="I32" s="59">
        <f t="shared" si="6"/>
        <v>0</v>
      </c>
      <c r="J32" s="53"/>
      <c r="K32" s="62">
        <f t="shared" si="8"/>
        <v>0</v>
      </c>
      <c r="L32" s="34"/>
      <c r="M32" s="65">
        <f t="shared" si="3"/>
        <v>0</v>
      </c>
      <c r="O32" s="55">
        <f t="shared" si="4"/>
        <v>0</v>
      </c>
    </row>
    <row r="33" spans="1:15" ht="12.75" hidden="1">
      <c r="A33" s="35" t="s">
        <v>75</v>
      </c>
      <c r="B33" s="36" t="s">
        <v>22</v>
      </c>
      <c r="C33" s="38">
        <f t="shared" si="2"/>
        <v>0</v>
      </c>
      <c r="D33" s="37"/>
      <c r="E33" s="60">
        <f>F33*L33</f>
        <v>0</v>
      </c>
      <c r="F33" s="37"/>
      <c r="G33" s="60">
        <f t="shared" si="5"/>
        <v>0</v>
      </c>
      <c r="H33" s="37"/>
      <c r="I33" s="60">
        <f t="shared" si="6"/>
        <v>0</v>
      </c>
      <c r="J33" s="54"/>
      <c r="K33" s="63">
        <f>J33+H33+F33+D33</f>
        <v>0</v>
      </c>
      <c r="L33" s="34"/>
      <c r="M33" s="66">
        <f t="shared" si="3"/>
        <v>0</v>
      </c>
      <c r="O33" s="55">
        <f t="shared" si="4"/>
        <v>0</v>
      </c>
    </row>
    <row r="34" spans="1:13" ht="12.75">
      <c r="A34" s="125" t="s">
        <v>35</v>
      </c>
      <c r="B34" s="126"/>
      <c r="C34" s="28">
        <f>SUM(C17:C33)</f>
        <v>16872.960128</v>
      </c>
      <c r="D34" s="94">
        <f>C34/L34</f>
        <v>1</v>
      </c>
      <c r="E34" s="28">
        <f>SUM(E17:E33)</f>
        <v>0</v>
      </c>
      <c r="F34" s="95">
        <f>E34/L34</f>
        <v>0</v>
      </c>
      <c r="G34" s="28">
        <f>SUM(G17:G33)</f>
        <v>0</v>
      </c>
      <c r="H34" s="95">
        <f>G34/L34</f>
        <v>0</v>
      </c>
      <c r="I34" s="28">
        <f>SUM(I17:I33)</f>
        <v>0</v>
      </c>
      <c r="J34" s="95">
        <f>I34/L34</f>
        <v>0</v>
      </c>
      <c r="K34" s="146">
        <f>SUM(O17:O33)</f>
        <v>1</v>
      </c>
      <c r="L34" s="127">
        <f>SUM(L17:L33)</f>
        <v>16872.960128</v>
      </c>
      <c r="M34" s="144">
        <f>SUM(M17:M33)</f>
        <v>1</v>
      </c>
    </row>
    <row r="35" spans="1:13" ht="12.75">
      <c r="A35" s="141" t="s">
        <v>51</v>
      </c>
      <c r="B35" s="142"/>
      <c r="C35" s="38">
        <f>SUM(C17:C33)</f>
        <v>16872.960128</v>
      </c>
      <c r="D35" s="96">
        <f>D34</f>
        <v>1</v>
      </c>
      <c r="E35" s="97">
        <f>C35+E34</f>
        <v>16872.960128</v>
      </c>
      <c r="F35" s="39">
        <f>F34+D35</f>
        <v>1</v>
      </c>
      <c r="G35" s="98">
        <f>E35+G34</f>
        <v>16872.960128</v>
      </c>
      <c r="H35" s="39">
        <f>F35+H34</f>
        <v>1</v>
      </c>
      <c r="I35" s="98">
        <f>G35+I34</f>
        <v>16872.960128</v>
      </c>
      <c r="J35" s="39">
        <f>H35+J34</f>
        <v>1</v>
      </c>
      <c r="K35" s="147"/>
      <c r="L35" s="128"/>
      <c r="M35" s="145"/>
    </row>
    <row r="36" spans="1:13" ht="12.75">
      <c r="A36" s="125" t="s">
        <v>94</v>
      </c>
      <c r="B36" s="148"/>
      <c r="C36" s="149"/>
      <c r="D36" s="148"/>
      <c r="E36" s="148"/>
      <c r="F36" s="148"/>
      <c r="G36" s="148"/>
      <c r="H36" s="148"/>
      <c r="I36" s="148"/>
      <c r="J36" s="148"/>
      <c r="K36" s="148"/>
      <c r="L36" s="148"/>
      <c r="M36" s="150"/>
    </row>
    <row r="37" spans="1:13" ht="13.5" thickBot="1">
      <c r="A37" s="129" t="s">
        <v>52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2"/>
    </row>
    <row r="38" spans="1:13" ht="12.7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2.75">
      <c r="A39" s="40"/>
      <c r="B39" s="41"/>
      <c r="C39" s="42"/>
      <c r="D39" s="43"/>
      <c r="E39" s="42"/>
      <c r="F39" s="43"/>
      <c r="G39" s="42"/>
      <c r="H39" s="43"/>
      <c r="I39" s="44"/>
      <c r="J39" s="45"/>
      <c r="K39" s="45"/>
      <c r="L39" s="46"/>
      <c r="M39" s="45"/>
    </row>
    <row r="40" spans="1:13" ht="12.75">
      <c r="A40" s="111" t="s">
        <v>53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ht="12.75">
      <c r="A41" s="111" t="s">
        <v>25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12.75">
      <c r="A42" s="111" t="s">
        <v>54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</sheetData>
  <sheetProtection/>
  <mergeCells count="23">
    <mergeCell ref="K34:K35"/>
    <mergeCell ref="A36:M36"/>
    <mergeCell ref="A37:M37"/>
    <mergeCell ref="A15:A16"/>
    <mergeCell ref="B15:B16"/>
    <mergeCell ref="C15:D15"/>
    <mergeCell ref="A40:M40"/>
    <mergeCell ref="G15:H15"/>
    <mergeCell ref="I15:J15"/>
    <mergeCell ref="A35:B35"/>
    <mergeCell ref="L15:M15"/>
    <mergeCell ref="M34:M35"/>
    <mergeCell ref="E15:F15"/>
    <mergeCell ref="A42:M42"/>
    <mergeCell ref="A6:M6"/>
    <mergeCell ref="A7:M7"/>
    <mergeCell ref="A8:M8"/>
    <mergeCell ref="A10:M10"/>
    <mergeCell ref="A34:B34"/>
    <mergeCell ref="L34:L35"/>
    <mergeCell ref="A41:M41"/>
    <mergeCell ref="A11:M11"/>
    <mergeCell ref="A14:M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Morrinhos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Asplan</dc:creator>
  <cp:keywords/>
  <dc:description/>
  <cp:lastModifiedBy>Usuário do Windows</cp:lastModifiedBy>
  <cp:lastPrinted>2020-07-10T14:50:05Z</cp:lastPrinted>
  <dcterms:created xsi:type="dcterms:W3CDTF">2002-03-20T16:21:38Z</dcterms:created>
  <dcterms:modified xsi:type="dcterms:W3CDTF">2020-07-10T14:50:17Z</dcterms:modified>
  <cp:category/>
  <cp:version/>
  <cp:contentType/>
  <cp:contentStatus/>
</cp:coreProperties>
</file>